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rmkee-my.sharepoint.com/personal/mati_kass_rmk_ee/Documents/Documents/aktid/"/>
    </mc:Choice>
  </mc:AlternateContent>
  <xr:revisionPtr revIDLastSave="0" documentId="8_{7BDD2D5D-8EF8-4E56-A774-C17873C94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Leht1" sheetId="2" r:id="rId2"/>
  </sheets>
  <definedNames>
    <definedName name="_xlnm.Print_Area" localSheetId="0">Sheet1!$A$1:$Q$25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P13" i="1" s="1"/>
  <c r="G14" i="1"/>
  <c r="G15" i="1"/>
  <c r="G16" i="1"/>
  <c r="G17" i="1"/>
  <c r="G18" i="1"/>
  <c r="O14" i="1" l="1"/>
  <c r="O15" i="1"/>
  <c r="O16" i="1"/>
  <c r="O17" i="1"/>
  <c r="O18" i="1"/>
  <c r="O13" i="1"/>
  <c r="M14" i="1"/>
  <c r="M15" i="1"/>
  <c r="M16" i="1"/>
  <c r="M17" i="1"/>
  <c r="M18" i="1"/>
  <c r="M13" i="1"/>
  <c r="H13" i="1" s="1"/>
  <c r="K13" i="1"/>
  <c r="P14" i="1"/>
  <c r="P15" i="1"/>
  <c r="P16" i="1"/>
  <c r="P17" i="1"/>
  <c r="P18" i="1"/>
  <c r="K18" i="1"/>
  <c r="F14" i="1"/>
  <c r="F15" i="1"/>
  <c r="F16" i="1"/>
  <c r="F17" i="1"/>
  <c r="F18" i="1"/>
  <c r="F13" i="1"/>
  <c r="H18" i="1" l="1"/>
  <c r="I18" i="1" s="1"/>
  <c r="M19" i="1"/>
  <c r="M20" i="1" s="1"/>
  <c r="M21" i="1" s="1"/>
  <c r="O19" i="1"/>
  <c r="O20" i="1" s="1"/>
  <c r="O21" i="1" s="1"/>
  <c r="Q18" i="1"/>
  <c r="I13" i="1"/>
  <c r="K17" i="1" l="1"/>
  <c r="H17" i="1" s="1"/>
  <c r="K16" i="1"/>
  <c r="H16" i="1" s="1"/>
  <c r="I16" i="1" l="1"/>
  <c r="Q16" i="1"/>
  <c r="I17" i="1"/>
  <c r="Q17" i="1"/>
  <c r="Q13" i="1"/>
  <c r="F19" i="1"/>
  <c r="F20" i="1" l="1"/>
  <c r="F21" i="1" s="1"/>
  <c r="K15" i="1" l="1"/>
  <c r="H15" i="1" s="1"/>
  <c r="K14" i="1"/>
  <c r="H14" i="1" s="1"/>
  <c r="I14" i="1" l="1"/>
  <c r="Q14" i="1"/>
  <c r="I15" i="1"/>
  <c r="Q15" i="1"/>
  <c r="K19" i="1"/>
  <c r="Q19" i="1" l="1"/>
  <c r="Q20" i="1" s="1"/>
  <c r="Q21" i="1" s="1"/>
  <c r="H19" i="1"/>
  <c r="H20" i="1" s="1"/>
  <c r="H21" i="1" s="1"/>
  <c r="K20" i="1"/>
  <c r="K21" i="1" s="1"/>
  <c r="I19" i="1" l="1"/>
</calcChain>
</file>

<file path=xl/sharedStrings.xml><?xml version="1.0" encoding="utf-8"?>
<sst xmlns="http://schemas.openxmlformats.org/spreadsheetml/2006/main" count="52" uniqueCount="41">
  <si>
    <t>Jrk. nr.</t>
  </si>
  <si>
    <t>Tööde nimetus</t>
  </si>
  <si>
    <t>LEPING</t>
  </si>
  <si>
    <t>Teostatud lepingu algusest (sh. aruandeperiood)</t>
  </si>
  <si>
    <t>Jääk</t>
  </si>
  <si>
    <t>Mõõt
ühik</t>
  </si>
  <si>
    <t>Maht</t>
  </si>
  <si>
    <t>Ühiku
hind</t>
  </si>
  <si>
    <t>Summa</t>
  </si>
  <si>
    <t>Summa
EUR</t>
  </si>
  <si>
    <t>Käibemaks 20%</t>
  </si>
  <si>
    <t>%</t>
  </si>
  <si>
    <t>KOKKU LEPINGULISED TÖÖD</t>
  </si>
  <si>
    <t>tk</t>
  </si>
  <si>
    <t>Summa          EUR</t>
  </si>
  <si>
    <t>Töövõtja: AS Valmap Grupp</t>
  </si>
  <si>
    <t xml:space="preserve"> </t>
  </si>
  <si>
    <t>KÕIK KOKKU KOOS KÄIBEMAKSUGA</t>
  </si>
  <si>
    <t>ha</t>
  </si>
  <si>
    <t>Tellija: RMK</t>
  </si>
  <si>
    <t xml:space="preserve">Andis üle töövõtja AS Valmap Grupp esindaja Kalmer Teder: </t>
  </si>
  <si>
    <t xml:space="preserve">Kontrollis omanikujärelevalve </t>
  </si>
  <si>
    <t>jm</t>
  </si>
  <si>
    <t>Kraavide sulgemine koos kraavivallide likvideerimisega</t>
  </si>
  <si>
    <t>tm</t>
  </si>
  <si>
    <t>Ajutiste ülepääsude ehitamine ja likvideerimine</t>
  </si>
  <si>
    <t>Trassiraied koos raietega rajatavate paisude aluselt alalt ja ligipääsudelt</t>
  </si>
  <si>
    <t>Tüüp 1 paisude rajamine ekskavaatoriga</t>
  </si>
  <si>
    <t>Puidu kokkuvedu ja ladustamine tööaladelt kuni 3 km kauguselt (500-1000 tm)</t>
  </si>
  <si>
    <t>Koprapaisude likvideerimine</t>
  </si>
  <si>
    <t>TÖÖVÕTULEPING nr 3-6.11/2023/51</t>
  </si>
  <si>
    <t>TÖÖVÕTULEPING nr 3-6.11/2023/52</t>
  </si>
  <si>
    <t>Lepingu nr.:</t>
  </si>
  <si>
    <t>Ehituse nimetus:  Nedrema ja Urita soostike veerežiimi taastamine</t>
  </si>
  <si>
    <t>Akt nr. 2 
12. detsember 2023</t>
  </si>
  <si>
    <t>Akt nr. 1 
31. oktoober 2023</t>
  </si>
  <si>
    <t>Akt nr. 3
19. jaanuar 2024</t>
  </si>
  <si>
    <t>Kuupäev:19.01.2024</t>
  </si>
  <si>
    <t>AKT NR. 3</t>
  </si>
  <si>
    <t xml:space="preserve">Aruandeperiood: </t>
  </si>
  <si>
    <t>Võttis vastu tellija RMK esindaja: Mati Kass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</si>
</sst>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2"/>
      <color indexed="8"/>
      <name val="Verdana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i/>
      <sz val="11"/>
      <color indexed="8"/>
      <name val="Calibri"/>
      <family val="2"/>
      <charset val="186"/>
    </font>
    <font>
      <sz val="12"/>
      <color indexed="8"/>
      <name val="Verdana"/>
      <family val="2"/>
      <charset val="186"/>
    </font>
    <font>
      <sz val="8"/>
      <name val="Verdana"/>
      <family val="2"/>
      <charset val="186"/>
    </font>
    <font>
      <sz val="10"/>
      <name val="Arial"/>
      <family val="2"/>
    </font>
    <font>
      <u/>
      <sz val="12"/>
      <color theme="10"/>
      <name val="Verdana"/>
      <family val="2"/>
      <charset val="186"/>
    </font>
    <font>
      <u/>
      <sz val="12"/>
      <color theme="11"/>
      <name val="Verdana"/>
      <family val="2"/>
      <charset val="186"/>
    </font>
    <font>
      <sz val="10"/>
      <name val="Arial"/>
      <family val="2"/>
      <charset val="186"/>
    </font>
    <font>
      <b/>
      <sz val="11"/>
      <color rgb="FFFF0000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9"/>
      </left>
      <right/>
      <top/>
      <bottom style="hair">
        <color indexed="8"/>
      </bottom>
      <diagonal/>
    </border>
    <border>
      <left style="thin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 applyNumberFormat="0" applyFill="0" applyBorder="0" applyProtection="0">
      <alignment vertical="top" wrapText="1"/>
    </xf>
    <xf numFmtId="2" fontId="6" fillId="0" borderId="4"/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  <xf numFmtId="0" fontId="8" fillId="0" borderId="0" applyNumberFormat="0" applyFill="0" applyBorder="0" applyAlignment="0" applyProtection="0">
      <alignment vertical="top" wrapText="1"/>
    </xf>
    <xf numFmtId="0" fontId="9" fillId="0" borderId="4"/>
    <xf numFmtId="0" fontId="4" fillId="0" borderId="4" applyNumberFormat="0" applyFill="0" applyBorder="0" applyProtection="0">
      <alignment vertical="top" wrapText="1"/>
    </xf>
    <xf numFmtId="9" fontId="4" fillId="0" borderId="4" applyFont="0" applyFill="0" applyBorder="0" applyAlignment="0" applyProtection="0"/>
  </cellStyleXfs>
  <cellXfs count="126">
    <xf numFmtId="0" fontId="0" fillId="0" borderId="0" xfId="0">
      <alignment vertical="top" wrapText="1"/>
    </xf>
    <xf numFmtId="0" fontId="2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left" vertical="top"/>
    </xf>
    <xf numFmtId="0" fontId="3" fillId="0" borderId="6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/>
    <xf numFmtId="3" fontId="1" fillId="0" borderId="5" xfId="0" applyNumberFormat="1" applyFont="1" applyBorder="1" applyAlignment="1"/>
    <xf numFmtId="164" fontId="1" fillId="0" borderId="5" xfId="0" applyNumberFormat="1" applyFont="1" applyBorder="1" applyAlignment="1"/>
    <xf numFmtId="0" fontId="2" fillId="0" borderId="8" xfId="0" applyNumberFormat="1" applyFont="1" applyBorder="1" applyAlignment="1"/>
    <xf numFmtId="3" fontId="1" fillId="0" borderId="9" xfId="0" applyNumberFormat="1" applyFont="1" applyBorder="1" applyAlignment="1"/>
    <xf numFmtId="164" fontId="1" fillId="0" borderId="9" xfId="0" applyNumberFormat="1" applyFont="1" applyBorder="1" applyAlignment="1"/>
    <xf numFmtId="3" fontId="1" fillId="0" borderId="9" xfId="0" applyNumberFormat="1" applyFont="1" applyBorder="1" applyAlignment="1">
      <alignment horizontal="left"/>
    </xf>
    <xf numFmtId="3" fontId="3" fillId="0" borderId="6" xfId="0" applyNumberFormat="1" applyFont="1" applyBorder="1" applyAlignment="1">
      <alignment horizontal="left" vertical="top"/>
    </xf>
    <xf numFmtId="164" fontId="2" fillId="0" borderId="2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 vertical="top"/>
    </xf>
    <xf numFmtId="164" fontId="1" fillId="0" borderId="5" xfId="0" applyNumberFormat="1" applyFont="1" applyFill="1" applyBorder="1" applyAlignment="1"/>
    <xf numFmtId="164" fontId="1" fillId="0" borderId="9" xfId="0" applyNumberFormat="1" applyFont="1" applyFill="1" applyBorder="1" applyAlignment="1"/>
    <xf numFmtId="164" fontId="1" fillId="0" borderId="6" xfId="0" applyNumberFormat="1" applyFont="1" applyFill="1" applyBorder="1" applyAlignment="1"/>
    <xf numFmtId="49" fontId="1" fillId="0" borderId="9" xfId="0" applyNumberFormat="1" applyFont="1" applyBorder="1" applyAlignment="1"/>
    <xf numFmtId="0" fontId="2" fillId="0" borderId="10" xfId="0" applyNumberFormat="1" applyFont="1" applyBorder="1" applyAlignment="1"/>
    <xf numFmtId="3" fontId="1" fillId="0" borderId="6" xfId="0" applyNumberFormat="1" applyFont="1" applyBorder="1" applyAlignment="1"/>
    <xf numFmtId="3" fontId="1" fillId="0" borderId="6" xfId="0" applyNumberFormat="1" applyFont="1" applyBorder="1" applyAlignment="1">
      <alignment horizontal="left"/>
    </xf>
    <xf numFmtId="164" fontId="1" fillId="0" borderId="6" xfId="0" applyNumberFormat="1" applyFont="1" applyBorder="1" applyAlignment="1"/>
    <xf numFmtId="0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/>
    <xf numFmtId="164" fontId="1" fillId="0" borderId="11" xfId="0" applyNumberFormat="1" applyFont="1" applyBorder="1" applyAlignment="1"/>
    <xf numFmtId="164" fontId="1" fillId="0" borderId="11" xfId="0" applyNumberFormat="1" applyFont="1" applyFill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0" fontId="1" fillId="0" borderId="0" xfId="0" applyFont="1">
      <alignment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4" fontId="1" fillId="0" borderId="11" xfId="0" applyNumberFormat="1" applyFont="1" applyBorder="1" applyAlignment="1">
      <alignment horizontal="right" wrapText="1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0" xfId="0" applyNumberFormat="1" applyFont="1" applyAlignment="1"/>
    <xf numFmtId="2" fontId="10" fillId="0" borderId="0" xfId="0" applyNumberFormat="1" applyFont="1" applyFill="1" applyAlignment="1"/>
    <xf numFmtId="0" fontId="1" fillId="0" borderId="4" xfId="0" applyNumberFormat="1" applyFont="1" applyBorder="1" applyAlignment="1"/>
    <xf numFmtId="0" fontId="1" fillId="0" borderId="0" xfId="0" applyNumberFormat="1" applyFont="1" applyFill="1" applyAlignment="1"/>
    <xf numFmtId="0" fontId="1" fillId="0" borderId="11" xfId="0" applyNumberFormat="1" applyFont="1" applyFill="1" applyBorder="1" applyAlignment="1">
      <alignment horizontal="left"/>
    </xf>
    <xf numFmtId="4" fontId="1" fillId="3" borderId="11" xfId="0" applyNumberFormat="1" applyFont="1" applyFill="1" applyBorder="1" applyAlignment="1">
      <alignment horizontal="right" wrapText="1"/>
    </xf>
    <xf numFmtId="4" fontId="1" fillId="3" borderId="11" xfId="0" applyNumberFormat="1" applyFont="1" applyFill="1" applyBorder="1" applyAlignment="1">
      <alignment vertical="center" wrapText="1"/>
    </xf>
    <xf numFmtId="4" fontId="1" fillId="0" borderId="0" xfId="0" applyNumberFormat="1" applyFont="1">
      <alignment vertical="top" wrapText="1"/>
    </xf>
    <xf numFmtId="4" fontId="3" fillId="0" borderId="2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/>
    <xf numFmtId="4" fontId="1" fillId="0" borderId="9" xfId="0" applyNumberFormat="1" applyFont="1" applyBorder="1" applyAlignment="1"/>
    <xf numFmtId="4" fontId="2" fillId="0" borderId="6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1" fillId="0" borderId="4" xfId="0" applyNumberFormat="1" applyFont="1" applyBorder="1" applyAlignment="1"/>
    <xf numFmtId="4" fontId="1" fillId="0" borderId="0" xfId="0" applyNumberFormat="1" applyFont="1" applyAlignment="1"/>
    <xf numFmtId="4" fontId="1" fillId="0" borderId="9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4" fontId="1" fillId="0" borderId="11" xfId="0" applyNumberFormat="1" applyFont="1" applyBorder="1" applyAlignment="1"/>
    <xf numFmtId="0" fontId="11" fillId="0" borderId="6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/>
    <xf numFmtId="164" fontId="2" fillId="0" borderId="9" xfId="0" applyNumberFormat="1" applyFont="1" applyBorder="1" applyAlignment="1"/>
    <xf numFmtId="164" fontId="2" fillId="0" borderId="6" xfId="0" applyNumberFormat="1" applyFont="1" applyBorder="1" applyAlignment="1"/>
    <xf numFmtId="9" fontId="2" fillId="0" borderId="11" xfId="32" applyFont="1" applyBorder="1" applyAlignment="1">
      <alignment horizontal="right" wrapText="1"/>
    </xf>
    <xf numFmtId="164" fontId="2" fillId="0" borderId="11" xfId="0" applyNumberFormat="1" applyFont="1" applyBorder="1" applyAlignment="1"/>
    <xf numFmtId="164" fontId="2" fillId="0" borderId="11" xfId="0" applyNumberFormat="1" applyFont="1" applyBorder="1" applyAlignment="1">
      <alignment horizontal="left"/>
    </xf>
    <xf numFmtId="0" fontId="2" fillId="0" borderId="4" xfId="0" applyFont="1" applyBorder="1" applyAlignment="1"/>
    <xf numFmtId="0" fontId="2" fillId="0" borderId="0" xfId="0" applyNumberFormat="1" applyFont="1" applyAlignment="1"/>
    <xf numFmtId="2" fontId="2" fillId="0" borderId="2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left" vertical="top"/>
    </xf>
    <xf numFmtId="2" fontId="1" fillId="0" borderId="5" xfId="0" applyNumberFormat="1" applyFont="1" applyBorder="1" applyAlignment="1"/>
    <xf numFmtId="2" fontId="1" fillId="0" borderId="9" xfId="0" applyNumberFormat="1" applyFont="1" applyBorder="1" applyAlignment="1"/>
    <xf numFmtId="2" fontId="1" fillId="0" borderId="6" xfId="0" applyNumberFormat="1" applyFont="1" applyBorder="1" applyAlignment="1"/>
    <xf numFmtId="2" fontId="1" fillId="0" borderId="11" xfId="0" applyNumberFormat="1" applyFont="1" applyBorder="1" applyAlignment="1">
      <alignment horizontal="right" wrapText="1"/>
    </xf>
    <xf numFmtId="2" fontId="1" fillId="2" borderId="11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left"/>
    </xf>
    <xf numFmtId="2" fontId="1" fillId="0" borderId="4" xfId="0" applyNumberFormat="1" applyFont="1" applyBorder="1" applyAlignment="1"/>
    <xf numFmtId="2" fontId="1" fillId="0" borderId="0" xfId="0" applyNumberFormat="1" applyFont="1" applyAlignment="1"/>
    <xf numFmtId="1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right" vertical="center"/>
    </xf>
    <xf numFmtId="9" fontId="2" fillId="2" borderId="12" xfId="32" applyFont="1" applyFill="1" applyBorder="1" applyAlignment="1">
      <alignment horizontal="right" wrapText="1"/>
    </xf>
    <xf numFmtId="4" fontId="2" fillId="2" borderId="12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/>
    <xf numFmtId="4" fontId="2" fillId="2" borderId="12" xfId="0" applyNumberFormat="1" applyFont="1" applyFill="1" applyBorder="1" applyAlignment="1">
      <alignment horizontal="right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right" wrapText="1"/>
    </xf>
    <xf numFmtId="4" fontId="1" fillId="4" borderId="11" xfId="0" applyNumberFormat="1" applyFont="1" applyFill="1" applyBorder="1" applyAlignment="1">
      <alignment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right" wrapText="1"/>
    </xf>
    <xf numFmtId="4" fontId="1" fillId="5" borderId="11" xfId="0" applyNumberFormat="1" applyFont="1" applyFill="1" applyBorder="1" applyAlignment="1">
      <alignment vertical="center"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 wrapText="1"/>
    </xf>
    <xf numFmtId="1" fontId="12" fillId="0" borderId="11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4" fontId="12" fillId="0" borderId="14" xfId="0" applyNumberFormat="1" applyFont="1" applyBorder="1" applyAlignment="1">
      <alignment horizontal="right"/>
    </xf>
    <xf numFmtId="0" fontId="2" fillId="2" borderId="11" xfId="0" applyNumberFormat="1" applyFont="1" applyFill="1" applyBorder="1" applyAlignment="1">
      <alignment horizontal="right"/>
    </xf>
    <xf numFmtId="0" fontId="2" fillId="0" borderId="11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right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11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wrapText="1"/>
    </xf>
    <xf numFmtId="2" fontId="1" fillId="0" borderId="0" xfId="0" applyNumberFormat="1" applyFont="1">
      <alignment vertical="top" wrapText="1"/>
    </xf>
  </cellXfs>
  <cellStyles count="64">
    <cellStyle name="Excel Built-in Normal" xfId="1" xr:uid="{00000000-0005-0000-0000-000000000000}"/>
    <cellStyle name="Hüperlink" xfId="2" builtinId="8" hidden="1"/>
    <cellStyle name="Hüperlink" xfId="4" builtinId="8" hidden="1"/>
    <cellStyle name="Hüperlink" xfId="6" builtinId="8" hidden="1"/>
    <cellStyle name="Hüperlink" xfId="8" builtinId="8" hidden="1"/>
    <cellStyle name="Hüperlink" xfId="10" builtinId="8" hidden="1"/>
    <cellStyle name="Hüperlink" xfId="12" builtinId="8" hidden="1"/>
    <cellStyle name="Hüperlink" xfId="14" builtinId="8" hidden="1"/>
    <cellStyle name="Hüperlink" xfId="16" builtinId="8" hidden="1"/>
    <cellStyle name="Hüperlink" xfId="18" builtinId="8" hidden="1"/>
    <cellStyle name="Hüperlink" xfId="20" builtinId="8" hidden="1"/>
    <cellStyle name="Hüperlink" xfId="22" builtinId="8" hidden="1"/>
    <cellStyle name="Hüperlink" xfId="24" builtinId="8" hidden="1"/>
    <cellStyle name="Hüperlink" xfId="26" builtinId="8" hidden="1"/>
    <cellStyle name="Hüperlink" xfId="28" builtinId="8" hidden="1"/>
    <cellStyle name="Hüperlink" xfId="30" builtinId="8" hidden="1"/>
    <cellStyle name="Hüperlink" xfId="33" builtinId="8" hidden="1"/>
    <cellStyle name="Hüperlink" xfId="35" builtinId="8" hidden="1"/>
    <cellStyle name="Hüperlink" xfId="37" builtinId="8" hidden="1"/>
    <cellStyle name="Hüperlink" xfId="39" builtinId="8" hidden="1"/>
    <cellStyle name="Hüperlink" xfId="41" builtinId="8" hidden="1"/>
    <cellStyle name="Hüperlink" xfId="43" builtinId="8" hidden="1"/>
    <cellStyle name="Hüperlink" xfId="45" builtinId="8" hidden="1"/>
    <cellStyle name="Hüperlink" xfId="47" builtinId="8" hidden="1"/>
    <cellStyle name="Hüperlink" xfId="49" builtinId="8" hidden="1"/>
    <cellStyle name="Hüperlink" xfId="51" builtinId="8" hidden="1"/>
    <cellStyle name="Hüperlink" xfId="53" builtinId="8" hidden="1"/>
    <cellStyle name="Hüperlink" xfId="55" builtinId="8" hidden="1"/>
    <cellStyle name="Hüperlink" xfId="57" builtinId="8" hidden="1"/>
    <cellStyle name="Hüperlink" xfId="59" builtinId="8" hidden="1"/>
    <cellStyle name="Külastatud hüperlink" xfId="3" builtinId="9" hidden="1"/>
    <cellStyle name="Külastatud hüperlink" xfId="5" builtinId="9" hidden="1"/>
    <cellStyle name="Külastatud hüperlink" xfId="7" builtinId="9" hidden="1"/>
    <cellStyle name="Külastatud hüperlink" xfId="9" builtinId="9" hidden="1"/>
    <cellStyle name="Külastatud hüperlink" xfId="11" builtinId="9" hidden="1"/>
    <cellStyle name="Külastatud hüperlink" xfId="13" builtinId="9" hidden="1"/>
    <cellStyle name="Külastatud hüperlink" xfId="15" builtinId="9" hidden="1"/>
    <cellStyle name="Külastatud hüperlink" xfId="17" builtinId="9" hidden="1"/>
    <cellStyle name="Külastatud hüperlink" xfId="19" builtinId="9" hidden="1"/>
    <cellStyle name="Külastatud hüperlink" xfId="21" builtinId="9" hidden="1"/>
    <cellStyle name="Külastatud hüperlink" xfId="23" builtinId="9" hidden="1"/>
    <cellStyle name="Külastatud hüperlink" xfId="25" builtinId="9" hidden="1"/>
    <cellStyle name="Külastatud hüperlink" xfId="27" builtinId="9" hidden="1"/>
    <cellStyle name="Külastatud hüperlink" xfId="29" builtinId="9" hidden="1"/>
    <cellStyle name="Külastatud hüperlink" xfId="31" builtinId="9" hidden="1"/>
    <cellStyle name="Külastatud hüperlink" xfId="34" builtinId="9" hidden="1"/>
    <cellStyle name="Külastatud hüperlink" xfId="36" builtinId="9" hidden="1"/>
    <cellStyle name="Külastatud hüperlink" xfId="38" builtinId="9" hidden="1"/>
    <cellStyle name="Külastatud hüperlink" xfId="40" builtinId="9" hidden="1"/>
    <cellStyle name="Külastatud hüperlink" xfId="42" builtinId="9" hidden="1"/>
    <cellStyle name="Külastatud hüperlink" xfId="44" builtinId="9" hidden="1"/>
    <cellStyle name="Külastatud hüperlink" xfId="46" builtinId="9" hidden="1"/>
    <cellStyle name="Külastatud hüperlink" xfId="48" builtinId="9" hidden="1"/>
    <cellStyle name="Külastatud hüperlink" xfId="50" builtinId="9" hidden="1"/>
    <cellStyle name="Külastatud hüperlink" xfId="52" builtinId="9" hidden="1"/>
    <cellStyle name="Külastatud hüperlink" xfId="54" builtinId="9" hidden="1"/>
    <cellStyle name="Külastatud hüperlink" xfId="56" builtinId="9" hidden="1"/>
    <cellStyle name="Külastatud hüperlink" xfId="58" builtinId="9" hidden="1"/>
    <cellStyle name="Külastatud hüperlink" xfId="60" builtinId="9" hidden="1"/>
    <cellStyle name="Normaallaad" xfId="0" builtinId="0"/>
    <cellStyle name="Normal 2" xfId="62" xr:uid="{00000000-0005-0000-0000-00003C000000}"/>
    <cellStyle name="Normal_Sheet1" xfId="61" xr:uid="{00000000-0005-0000-0000-00003D000000}"/>
    <cellStyle name="Percent 2" xfId="63" xr:uid="{00000000-0005-0000-0000-00003E000000}"/>
    <cellStyle name="Protsent" xfId="32" builtinId="5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ACF4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26"/>
  <sheetViews>
    <sheetView showGridLines="0" tabSelected="1" zoomScaleNormal="100" zoomScalePageLayoutView="125" workbookViewId="0">
      <pane ySplit="1" topLeftCell="A10" activePane="bottomLeft" state="frozen"/>
      <selection pane="bottomLeft" activeCell="B30" sqref="B30"/>
    </sheetView>
  </sheetViews>
  <sheetFormatPr defaultColWidth="6.61328125" defaultRowHeight="14.4" x14ac:dyDescent="0.3"/>
  <cols>
    <col min="1" max="1" width="4.69140625" style="46" customWidth="1"/>
    <col min="2" max="2" width="36.84375" style="46" customWidth="1"/>
    <col min="3" max="3" width="7.07421875" style="46" customWidth="1"/>
    <col min="4" max="4" width="7.4609375" style="46" customWidth="1"/>
    <col min="5" max="5" width="7.23046875" style="61" customWidth="1"/>
    <col min="6" max="6" width="9.3046875" style="61" customWidth="1"/>
    <col min="7" max="7" width="6.84375" style="46" bestFit="1" customWidth="1"/>
    <col min="8" max="8" width="8.3046875" style="46" customWidth="1"/>
    <col min="9" max="9" width="4.84375" style="73" customWidth="1"/>
    <col min="10" max="10" width="6.4609375" style="49" customWidth="1"/>
    <col min="11" max="11" width="6.69140625" style="49" customWidth="1"/>
    <col min="12" max="12" width="6.84375" style="49" bestFit="1" customWidth="1"/>
    <col min="13" max="13" width="8.07421875" style="49" customWidth="1"/>
    <col min="14" max="14" width="7.4609375" style="49" customWidth="1"/>
    <col min="15" max="15" width="7.23046875" style="49" customWidth="1"/>
    <col min="16" max="16" width="6.4609375" style="83" bestFit="1" customWidth="1"/>
    <col min="17" max="17" width="8.53515625" style="48" customWidth="1"/>
    <col min="18" max="18" width="6.61328125" style="46" customWidth="1"/>
    <col min="19" max="19" width="8.3828125" style="46" customWidth="1"/>
    <col min="20" max="252" width="6.61328125" style="46" customWidth="1"/>
    <col min="253" max="16384" width="6.61328125" style="39"/>
  </cols>
  <sheetData>
    <row r="1" spans="1:252" x14ac:dyDescent="0.3">
      <c r="A1" s="1" t="s">
        <v>38</v>
      </c>
      <c r="B1" s="40"/>
      <c r="C1" s="2"/>
      <c r="D1" s="2"/>
      <c r="E1" s="54"/>
      <c r="F1" s="54"/>
      <c r="G1" s="3"/>
      <c r="H1" s="3"/>
      <c r="I1" s="3"/>
      <c r="J1" s="16"/>
      <c r="K1" s="16"/>
      <c r="L1" s="16"/>
      <c r="M1" s="16"/>
      <c r="N1" s="16"/>
      <c r="O1" s="16"/>
      <c r="P1" s="74"/>
      <c r="Q1" s="4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</row>
    <row r="2" spans="1:252" x14ac:dyDescent="0.3">
      <c r="A2" s="41"/>
      <c r="B2" s="42"/>
      <c r="C2" s="5"/>
      <c r="D2" s="5"/>
      <c r="E2" s="55"/>
      <c r="F2" s="55"/>
      <c r="G2" s="6"/>
      <c r="H2" s="7"/>
      <c r="I2" s="65"/>
      <c r="J2" s="17"/>
      <c r="K2" s="17"/>
      <c r="L2" s="17"/>
      <c r="M2" s="17"/>
      <c r="N2" s="17"/>
      <c r="O2" s="17"/>
      <c r="P2" s="75"/>
      <c r="Q2" s="15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</row>
    <row r="3" spans="1:252" x14ac:dyDescent="0.3">
      <c r="A3" s="8" t="s">
        <v>19</v>
      </c>
      <c r="B3" s="9"/>
      <c r="C3" s="9"/>
      <c r="D3" s="9"/>
      <c r="E3" s="56"/>
      <c r="F3" s="56"/>
      <c r="G3" s="10"/>
      <c r="H3" s="10"/>
      <c r="I3" s="66"/>
      <c r="J3" s="18"/>
      <c r="K3" s="18"/>
      <c r="L3" s="18"/>
      <c r="M3" s="18"/>
      <c r="N3" s="18"/>
      <c r="O3" s="18"/>
      <c r="P3" s="76"/>
      <c r="Q3" s="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</row>
    <row r="4" spans="1:252" x14ac:dyDescent="0.3">
      <c r="A4" s="11" t="s">
        <v>15</v>
      </c>
      <c r="B4" s="12"/>
      <c r="C4" s="12"/>
      <c r="D4" s="12"/>
      <c r="E4" s="57"/>
      <c r="F4" s="57"/>
      <c r="G4" s="13"/>
      <c r="H4" s="13"/>
      <c r="I4" s="67"/>
      <c r="J4" s="19"/>
      <c r="K4" s="19"/>
      <c r="L4" s="19"/>
      <c r="M4" s="19"/>
      <c r="N4" s="19"/>
      <c r="O4" s="19"/>
      <c r="P4" s="77"/>
      <c r="Q4" s="12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</row>
    <row r="5" spans="1:252" x14ac:dyDescent="0.3">
      <c r="A5" s="11" t="s">
        <v>32</v>
      </c>
      <c r="B5" s="12"/>
      <c r="C5" s="12"/>
      <c r="D5" s="12"/>
      <c r="E5" s="57"/>
      <c r="F5" s="57" t="s">
        <v>16</v>
      </c>
      <c r="G5" s="13"/>
      <c r="H5" s="13"/>
      <c r="I5" s="67"/>
      <c r="J5" s="19"/>
      <c r="K5" s="19"/>
      <c r="L5" s="19"/>
      <c r="M5" s="19"/>
      <c r="N5" s="19"/>
      <c r="O5" s="19"/>
      <c r="P5" s="77"/>
      <c r="Q5" s="12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</row>
    <row r="6" spans="1:252" x14ac:dyDescent="0.3">
      <c r="A6" s="11" t="s">
        <v>30</v>
      </c>
      <c r="B6" s="12"/>
      <c r="C6" s="12"/>
      <c r="D6" s="12"/>
      <c r="E6" s="57"/>
      <c r="F6" s="57"/>
      <c r="G6" s="13"/>
      <c r="H6" s="13"/>
      <c r="I6" s="67"/>
      <c r="J6" s="19"/>
      <c r="K6" s="19"/>
      <c r="L6" s="19"/>
      <c r="M6" s="19"/>
      <c r="N6" s="19"/>
      <c r="O6" s="19"/>
      <c r="P6" s="77"/>
      <c r="Q6" s="12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</row>
    <row r="7" spans="1:252" x14ac:dyDescent="0.3">
      <c r="A7" s="11" t="s">
        <v>31</v>
      </c>
      <c r="B7" s="12"/>
      <c r="C7" s="12"/>
      <c r="D7" s="12"/>
      <c r="E7" s="57"/>
      <c r="F7" s="57"/>
      <c r="G7" s="13"/>
      <c r="H7" s="13"/>
      <c r="I7" s="67"/>
      <c r="J7" s="19"/>
      <c r="K7" s="19"/>
      <c r="L7" s="19"/>
      <c r="M7" s="19"/>
      <c r="N7" s="19"/>
      <c r="O7" s="19"/>
      <c r="P7" s="77"/>
      <c r="Q7" s="12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</row>
    <row r="8" spans="1:252" x14ac:dyDescent="0.3">
      <c r="A8" s="11" t="s">
        <v>33</v>
      </c>
      <c r="B8" s="12"/>
      <c r="C8" s="12"/>
      <c r="D8" s="12"/>
      <c r="E8" s="57"/>
      <c r="F8" s="57"/>
      <c r="G8" s="13"/>
      <c r="H8" s="13"/>
      <c r="I8" s="67"/>
      <c r="J8" s="19"/>
      <c r="K8" s="19"/>
      <c r="L8" s="19"/>
      <c r="M8" s="19"/>
      <c r="N8" s="19"/>
      <c r="O8" s="19"/>
      <c r="P8" s="77"/>
      <c r="Q8" s="12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x14ac:dyDescent="0.3">
      <c r="A9" s="11" t="s">
        <v>39</v>
      </c>
      <c r="B9" s="21"/>
      <c r="C9" s="14"/>
      <c r="D9" s="14"/>
      <c r="E9" s="62"/>
      <c r="F9" s="57"/>
      <c r="G9" s="13"/>
      <c r="H9" s="13"/>
      <c r="I9" s="67"/>
      <c r="J9" s="19"/>
      <c r="K9" s="19"/>
      <c r="L9" s="19"/>
      <c r="M9" s="19"/>
      <c r="N9" s="19"/>
      <c r="O9" s="19"/>
      <c r="P9" s="77"/>
      <c r="Q9" s="12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ht="15" customHeight="1" x14ac:dyDescent="0.3">
      <c r="A10" s="22" t="s">
        <v>37</v>
      </c>
      <c r="B10" s="23"/>
      <c r="C10" s="24"/>
      <c r="D10" s="24"/>
      <c r="E10" s="63"/>
      <c r="F10" s="58"/>
      <c r="G10" s="25" t="s">
        <v>16</v>
      </c>
      <c r="H10" s="25"/>
      <c r="I10" s="68"/>
      <c r="J10" s="20"/>
      <c r="K10" s="20"/>
      <c r="L10" s="20"/>
      <c r="M10" s="20"/>
      <c r="N10" s="20"/>
      <c r="O10" s="20"/>
      <c r="P10" s="78"/>
      <c r="Q10" s="23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</row>
    <row r="11" spans="1:252" ht="52.8" customHeight="1" x14ac:dyDescent="0.3">
      <c r="A11" s="86" t="s">
        <v>0</v>
      </c>
      <c r="B11" s="26" t="s">
        <v>1</v>
      </c>
      <c r="C11" s="27"/>
      <c r="D11" s="118" t="s">
        <v>2</v>
      </c>
      <c r="E11" s="119"/>
      <c r="F11" s="119"/>
      <c r="G11" s="118" t="s">
        <v>3</v>
      </c>
      <c r="H11" s="118"/>
      <c r="I11" s="118"/>
      <c r="J11" s="121" t="s">
        <v>35</v>
      </c>
      <c r="K11" s="121"/>
      <c r="L11" s="122" t="s">
        <v>34</v>
      </c>
      <c r="M11" s="122"/>
      <c r="N11" s="123" t="s">
        <v>36</v>
      </c>
      <c r="O11" s="123"/>
      <c r="P11" s="118" t="s">
        <v>4</v>
      </c>
      <c r="Q11" s="11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</row>
    <row r="12" spans="1:252" ht="33.75" customHeight="1" x14ac:dyDescent="0.3">
      <c r="A12" s="95"/>
      <c r="B12" s="96"/>
      <c r="C12" s="97" t="s">
        <v>5</v>
      </c>
      <c r="D12" s="97" t="s">
        <v>6</v>
      </c>
      <c r="E12" s="98" t="s">
        <v>7</v>
      </c>
      <c r="F12" s="98" t="s">
        <v>8</v>
      </c>
      <c r="G12" s="97" t="s">
        <v>6</v>
      </c>
      <c r="H12" s="97" t="s">
        <v>9</v>
      </c>
      <c r="I12" s="97" t="s">
        <v>11</v>
      </c>
      <c r="J12" s="99" t="s">
        <v>6</v>
      </c>
      <c r="K12" s="99" t="s">
        <v>14</v>
      </c>
      <c r="L12" s="103" t="s">
        <v>6</v>
      </c>
      <c r="M12" s="103" t="s">
        <v>14</v>
      </c>
      <c r="N12" s="106" t="s">
        <v>6</v>
      </c>
      <c r="O12" s="106" t="s">
        <v>14</v>
      </c>
      <c r="P12" s="100" t="s">
        <v>6</v>
      </c>
      <c r="Q12" s="97" t="s">
        <v>9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</row>
    <row r="13" spans="1:252" x14ac:dyDescent="0.3">
      <c r="A13" s="109">
        <v>1</v>
      </c>
      <c r="B13" s="110" t="s">
        <v>25</v>
      </c>
      <c r="C13" s="109" t="s">
        <v>13</v>
      </c>
      <c r="D13" s="111">
        <v>4</v>
      </c>
      <c r="E13" s="112">
        <v>1100</v>
      </c>
      <c r="F13" s="43">
        <f>D13*E13</f>
        <v>4400</v>
      </c>
      <c r="G13" s="43">
        <f>J13+L13+N13</f>
        <v>4</v>
      </c>
      <c r="H13" s="43">
        <f>K13+M13+O13</f>
        <v>4400</v>
      </c>
      <c r="I13" s="69">
        <f>H13/F13*1</f>
        <v>1</v>
      </c>
      <c r="J13" s="84">
        <v>0</v>
      </c>
      <c r="K13" s="51">
        <f>J13*E13</f>
        <v>0</v>
      </c>
      <c r="L13" s="104">
        <v>4</v>
      </c>
      <c r="M13" s="104">
        <f>E13*L13</f>
        <v>4400</v>
      </c>
      <c r="N13" s="107">
        <v>0</v>
      </c>
      <c r="O13" s="107">
        <f>E13*N13</f>
        <v>0</v>
      </c>
      <c r="P13" s="79">
        <f>D13-G13</f>
        <v>0</v>
      </c>
      <c r="Q13" s="43">
        <f>F13-H13</f>
        <v>0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</row>
    <row r="14" spans="1:252" x14ac:dyDescent="0.3">
      <c r="A14" s="109">
        <v>2</v>
      </c>
      <c r="B14" s="110" t="s">
        <v>26</v>
      </c>
      <c r="C14" s="109" t="s">
        <v>18</v>
      </c>
      <c r="D14" s="113">
        <v>15.07</v>
      </c>
      <c r="E14" s="112">
        <v>1800</v>
      </c>
      <c r="F14" s="43">
        <f t="shared" ref="F14:F18" si="0">D14*E14</f>
        <v>27126</v>
      </c>
      <c r="G14" s="43">
        <f t="shared" ref="G14:G18" si="1">J14+L14+N14</f>
        <v>15.069999999999999</v>
      </c>
      <c r="H14" s="43">
        <f t="shared" ref="H14:H18" si="2">K14+M14+O14</f>
        <v>27126</v>
      </c>
      <c r="I14" s="69">
        <f t="shared" ref="I14:I18" si="3">H14/F14*1</f>
        <v>1</v>
      </c>
      <c r="J14" s="124">
        <v>6.97</v>
      </c>
      <c r="K14" s="51">
        <f t="shared" ref="K14:K18" si="4">J14*E14</f>
        <v>12546</v>
      </c>
      <c r="L14" s="104">
        <v>9.11</v>
      </c>
      <c r="M14" s="104">
        <f t="shared" ref="M14:M18" si="5">E14*L14</f>
        <v>16398</v>
      </c>
      <c r="N14" s="107">
        <v>-1.01</v>
      </c>
      <c r="O14" s="107">
        <f t="shared" ref="O14:O18" si="6">E14*N14</f>
        <v>-1818</v>
      </c>
      <c r="P14" s="79">
        <f t="shared" ref="P14:P18" si="7">D14-G14</f>
        <v>0</v>
      </c>
      <c r="Q14" s="43">
        <f t="shared" ref="Q14:Q18" si="8">F14-H14</f>
        <v>0</v>
      </c>
      <c r="R14" s="39"/>
      <c r="S14" s="125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</row>
    <row r="15" spans="1:252" x14ac:dyDescent="0.3">
      <c r="A15" s="109">
        <v>3</v>
      </c>
      <c r="B15" s="110" t="s">
        <v>23</v>
      </c>
      <c r="C15" s="109" t="s">
        <v>22</v>
      </c>
      <c r="D15" s="114">
        <v>20000</v>
      </c>
      <c r="E15" s="112">
        <v>1.6</v>
      </c>
      <c r="F15" s="43">
        <f t="shared" si="0"/>
        <v>32000</v>
      </c>
      <c r="G15" s="43">
        <f t="shared" si="1"/>
        <v>20000</v>
      </c>
      <c r="H15" s="43">
        <f t="shared" si="2"/>
        <v>32000</v>
      </c>
      <c r="I15" s="69">
        <f t="shared" si="3"/>
        <v>1</v>
      </c>
      <c r="J15" s="84">
        <v>10225</v>
      </c>
      <c r="K15" s="51">
        <f t="shared" si="4"/>
        <v>16360</v>
      </c>
      <c r="L15" s="104">
        <v>12735</v>
      </c>
      <c r="M15" s="104">
        <f t="shared" si="5"/>
        <v>20376</v>
      </c>
      <c r="N15" s="107">
        <v>-2960</v>
      </c>
      <c r="O15" s="107">
        <f t="shared" si="6"/>
        <v>-4736</v>
      </c>
      <c r="P15" s="79">
        <f t="shared" si="7"/>
        <v>0</v>
      </c>
      <c r="Q15" s="43">
        <f t="shared" si="8"/>
        <v>0</v>
      </c>
      <c r="R15" s="39"/>
      <c r="S15" s="125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</row>
    <row r="16" spans="1:252" x14ac:dyDescent="0.3">
      <c r="A16" s="109">
        <v>4</v>
      </c>
      <c r="B16" s="110" t="s">
        <v>27</v>
      </c>
      <c r="C16" s="109" t="s">
        <v>13</v>
      </c>
      <c r="D16" s="115">
        <v>332</v>
      </c>
      <c r="E16" s="116">
        <v>85</v>
      </c>
      <c r="F16" s="43">
        <f t="shared" si="0"/>
        <v>28220</v>
      </c>
      <c r="G16" s="43">
        <f t="shared" si="1"/>
        <v>333</v>
      </c>
      <c r="H16" s="43">
        <f t="shared" si="2"/>
        <v>28305</v>
      </c>
      <c r="I16" s="69">
        <f t="shared" si="3"/>
        <v>1.0030120481927711</v>
      </c>
      <c r="J16" s="85">
        <v>128</v>
      </c>
      <c r="K16" s="52">
        <f t="shared" si="4"/>
        <v>10880</v>
      </c>
      <c r="L16" s="105">
        <v>189</v>
      </c>
      <c r="M16" s="104">
        <f t="shared" si="5"/>
        <v>16065</v>
      </c>
      <c r="N16" s="108">
        <v>16</v>
      </c>
      <c r="O16" s="107">
        <f t="shared" si="6"/>
        <v>1360</v>
      </c>
      <c r="P16" s="79">
        <f t="shared" si="7"/>
        <v>-1</v>
      </c>
      <c r="Q16" s="43">
        <f t="shared" si="8"/>
        <v>-85</v>
      </c>
      <c r="R16" s="39"/>
      <c r="S16" s="125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</row>
    <row r="17" spans="1:252" ht="24" x14ac:dyDescent="0.3">
      <c r="A17" s="109">
        <v>5</v>
      </c>
      <c r="B17" s="110" t="s">
        <v>28</v>
      </c>
      <c r="C17" s="109" t="s">
        <v>24</v>
      </c>
      <c r="D17" s="115">
        <v>1000</v>
      </c>
      <c r="E17" s="116">
        <v>16</v>
      </c>
      <c r="F17" s="43">
        <f t="shared" si="0"/>
        <v>16000</v>
      </c>
      <c r="G17" s="43">
        <f t="shared" si="1"/>
        <v>0</v>
      </c>
      <c r="H17" s="43">
        <f t="shared" si="2"/>
        <v>0</v>
      </c>
      <c r="I17" s="69">
        <f t="shared" si="3"/>
        <v>0</v>
      </c>
      <c r="J17" s="85">
        <v>0</v>
      </c>
      <c r="K17" s="52">
        <f t="shared" si="4"/>
        <v>0</v>
      </c>
      <c r="L17" s="105">
        <v>0</v>
      </c>
      <c r="M17" s="104">
        <f t="shared" si="5"/>
        <v>0</v>
      </c>
      <c r="N17" s="108">
        <v>0</v>
      </c>
      <c r="O17" s="107">
        <f t="shared" si="6"/>
        <v>0</v>
      </c>
      <c r="P17" s="79">
        <f t="shared" si="7"/>
        <v>1000</v>
      </c>
      <c r="Q17" s="43">
        <f t="shared" si="8"/>
        <v>16000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</row>
    <row r="18" spans="1:252" ht="15" thickBot="1" x14ac:dyDescent="0.35">
      <c r="A18" s="109">
        <v>6</v>
      </c>
      <c r="B18" s="110" t="s">
        <v>29</v>
      </c>
      <c r="C18" s="109" t="s">
        <v>13</v>
      </c>
      <c r="D18" s="115">
        <v>1</v>
      </c>
      <c r="E18" s="116">
        <v>460</v>
      </c>
      <c r="F18" s="43">
        <f t="shared" si="0"/>
        <v>460</v>
      </c>
      <c r="G18" s="43">
        <f t="shared" si="1"/>
        <v>3</v>
      </c>
      <c r="H18" s="43">
        <f t="shared" si="2"/>
        <v>1380</v>
      </c>
      <c r="I18" s="69">
        <f t="shared" si="3"/>
        <v>3</v>
      </c>
      <c r="J18" s="85">
        <v>1</v>
      </c>
      <c r="K18" s="52">
        <f t="shared" si="4"/>
        <v>460</v>
      </c>
      <c r="L18" s="105">
        <v>2</v>
      </c>
      <c r="M18" s="104">
        <f t="shared" si="5"/>
        <v>920</v>
      </c>
      <c r="N18" s="108">
        <v>0</v>
      </c>
      <c r="O18" s="107">
        <f t="shared" si="6"/>
        <v>0</v>
      </c>
      <c r="P18" s="79">
        <f t="shared" si="7"/>
        <v>-2</v>
      </c>
      <c r="Q18" s="43">
        <f t="shared" si="8"/>
        <v>-920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</row>
    <row r="19" spans="1:252" x14ac:dyDescent="0.3">
      <c r="A19" s="120" t="s">
        <v>12</v>
      </c>
      <c r="B19" s="120"/>
      <c r="C19" s="90"/>
      <c r="D19" s="91"/>
      <c r="E19" s="90"/>
      <c r="F19" s="87">
        <f>SUM(F13:F18)</f>
        <v>108206</v>
      </c>
      <c r="G19" s="92"/>
      <c r="H19" s="88">
        <f>SUM(H13:H18)</f>
        <v>93211</v>
      </c>
      <c r="I19" s="89">
        <f>H19/F19*1</f>
        <v>0.86142173262111155</v>
      </c>
      <c r="J19" s="93"/>
      <c r="K19" s="93">
        <f>SUM(K13:K18)</f>
        <v>40246</v>
      </c>
      <c r="L19" s="93"/>
      <c r="M19" s="102">
        <f>SUM(M13:M18)</f>
        <v>58159</v>
      </c>
      <c r="N19" s="93"/>
      <c r="O19" s="93">
        <f>SUM(O13:O18)</f>
        <v>-5194</v>
      </c>
      <c r="P19" s="94"/>
      <c r="Q19" s="87">
        <f>SUM(Q13:Q18)</f>
        <v>14995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</row>
    <row r="20" spans="1:252" x14ac:dyDescent="0.3">
      <c r="A20" s="117" t="s">
        <v>10</v>
      </c>
      <c r="B20" s="117"/>
      <c r="C20" s="28"/>
      <c r="D20" s="29"/>
      <c r="E20" s="28"/>
      <c r="F20" s="32">
        <f>0.2*F19</f>
        <v>21641.200000000001</v>
      </c>
      <c r="G20" s="44"/>
      <c r="H20" s="30">
        <f>0.2*H19</f>
        <v>18642.2</v>
      </c>
      <c r="I20" s="28"/>
      <c r="J20" s="31"/>
      <c r="K20" s="31">
        <f>0.2*K19</f>
        <v>8049.2000000000007</v>
      </c>
      <c r="L20" s="31"/>
      <c r="M20" s="31">
        <f>0.2*M19</f>
        <v>11631.800000000001</v>
      </c>
      <c r="N20" s="31"/>
      <c r="O20" s="31">
        <f>0.2*O19</f>
        <v>-1038.8</v>
      </c>
      <c r="P20" s="80"/>
      <c r="Q20" s="32">
        <f>0.2*Q19</f>
        <v>2999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</row>
    <row r="21" spans="1:252" x14ac:dyDescent="0.3">
      <c r="A21" s="117" t="s">
        <v>17</v>
      </c>
      <c r="B21" s="117"/>
      <c r="C21" s="28"/>
      <c r="D21" s="29"/>
      <c r="E21" s="28"/>
      <c r="F21" s="32">
        <f>SUM(F19:F20)</f>
        <v>129847.2</v>
      </c>
      <c r="G21" s="44"/>
      <c r="H21" s="30">
        <f>H19+H20</f>
        <v>111853.2</v>
      </c>
      <c r="I21" s="28"/>
      <c r="J21" s="31"/>
      <c r="K21" s="31">
        <f>K19+K20</f>
        <v>48295.199999999997</v>
      </c>
      <c r="L21" s="31"/>
      <c r="M21" s="31">
        <f>M19+M20</f>
        <v>69790.8</v>
      </c>
      <c r="N21" s="31"/>
      <c r="O21" s="31">
        <f>O19+O20</f>
        <v>-6232.8</v>
      </c>
      <c r="P21" s="80"/>
      <c r="Q21" s="32">
        <f>Q19+Q20</f>
        <v>17994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</row>
    <row r="22" spans="1:252" x14ac:dyDescent="0.3">
      <c r="A22" s="37" t="s">
        <v>20</v>
      </c>
      <c r="B22" s="33"/>
      <c r="C22" s="33"/>
      <c r="D22" s="33"/>
      <c r="E22" s="64"/>
      <c r="F22" s="59"/>
      <c r="G22" s="34"/>
      <c r="H22" s="34"/>
      <c r="I22" s="70"/>
      <c r="J22" s="35"/>
      <c r="K22" s="35"/>
      <c r="L22" s="35"/>
      <c r="M22" s="35"/>
      <c r="N22" s="35"/>
      <c r="O22" s="35"/>
      <c r="P22" s="81"/>
      <c r="Q22" s="36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</row>
    <row r="23" spans="1:252" x14ac:dyDescent="0.3">
      <c r="A23" s="50" t="s">
        <v>21</v>
      </c>
      <c r="B23" s="101"/>
      <c r="C23" s="33"/>
      <c r="D23" s="33"/>
      <c r="E23" s="64"/>
      <c r="F23" s="59"/>
      <c r="G23" s="34"/>
      <c r="H23" s="34"/>
      <c r="I23" s="70"/>
      <c r="J23" s="35"/>
      <c r="K23" s="35"/>
      <c r="L23" s="35"/>
      <c r="M23" s="35"/>
      <c r="N23" s="35"/>
      <c r="O23" s="35"/>
      <c r="P23" s="81"/>
      <c r="Q23" s="36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</row>
    <row r="24" spans="1:252" x14ac:dyDescent="0.3">
      <c r="A24" s="50" t="s">
        <v>40</v>
      </c>
      <c r="B24" s="101"/>
      <c r="C24" s="33"/>
      <c r="D24" s="33"/>
      <c r="E24" s="64"/>
      <c r="F24" s="59"/>
      <c r="G24" s="38"/>
      <c r="H24" s="38"/>
      <c r="I24" s="71"/>
      <c r="J24" s="35"/>
      <c r="K24" s="35"/>
      <c r="L24" s="35"/>
      <c r="M24" s="35"/>
      <c r="N24" s="35"/>
      <c r="O24" s="35"/>
      <c r="P24" s="81"/>
      <c r="Q24" s="36"/>
      <c r="R24" s="39"/>
      <c r="S24" s="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</row>
    <row r="25" spans="1:252" x14ac:dyDescent="0.3">
      <c r="A25" s="41"/>
      <c r="B25" s="42"/>
      <c r="C25" s="42"/>
      <c r="D25" s="42"/>
      <c r="E25" s="60"/>
      <c r="F25" s="60"/>
      <c r="G25" s="42"/>
      <c r="H25" s="42"/>
      <c r="I25" s="72"/>
      <c r="J25" s="45"/>
      <c r="K25" s="45"/>
      <c r="L25" s="45"/>
      <c r="M25" s="45"/>
      <c r="N25" s="45"/>
      <c r="O25" s="45"/>
      <c r="P25" s="82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</row>
    <row r="26" spans="1:252" x14ac:dyDescent="0.3">
      <c r="J26" s="47"/>
      <c r="K26" s="47"/>
      <c r="L26" s="47"/>
      <c r="M26" s="47"/>
      <c r="N26" s="47"/>
      <c r="O26" s="47"/>
    </row>
  </sheetData>
  <mergeCells count="9">
    <mergeCell ref="A20:B20"/>
    <mergeCell ref="A21:B21"/>
    <mergeCell ref="G11:I11"/>
    <mergeCell ref="D11:F11"/>
    <mergeCell ref="P11:Q11"/>
    <mergeCell ref="A19:B19"/>
    <mergeCell ref="J11:K11"/>
    <mergeCell ref="L11:M11"/>
    <mergeCell ref="N11:O11"/>
  </mergeCells>
  <phoneticPr fontId="5" type="noConversion"/>
  <pageMargins left="0.74803149606299213" right="0" top="0.98425196850393704" bottom="0.98425196850393704" header="0.51181102362204722" footer="0.51181102362204722"/>
  <pageSetup scale="74" fitToHeight="6" orientation="landscape" r:id="rId1"/>
  <headerFooter>
    <oddHeader>&amp;C&amp;"Lucida Grande,Bold"&amp;14TEOSTATUD TÖÖDE VASTUVÕTU AKT</oddHeader>
    <oddFooter>&amp;R&amp;"Times New Roman Baltic,Italic"&amp;10&amp;K000000lk &amp;P/&amp;N</oddFooter>
  </headerFooter>
  <ignoredErrors>
    <ignoredError sqref="P1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Sheet1</vt:lpstr>
      <vt:lpstr>Leht1</vt:lpstr>
      <vt:lpstr>Sheet1!Prindiala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Uprus</dc:creator>
  <cp:lastModifiedBy>Mati Kass</cp:lastModifiedBy>
  <cp:lastPrinted>2018-08-01T06:00:57Z</cp:lastPrinted>
  <dcterms:created xsi:type="dcterms:W3CDTF">2015-08-05T09:25:16Z</dcterms:created>
  <dcterms:modified xsi:type="dcterms:W3CDTF">2024-01-19T10:03:46Z</dcterms:modified>
</cp:coreProperties>
</file>